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nickveringmeier/Desktop/"/>
    </mc:Choice>
  </mc:AlternateContent>
  <xr:revisionPtr revIDLastSave="0" documentId="13_ncr:1_{A36FEADA-BDB1-1E49-A7A6-FA94245B20CB}" xr6:coauthVersionLast="34" xr6:coauthVersionMax="34" xr10:uidLastSave="{00000000-0000-0000-0000-000000000000}"/>
  <bookViews>
    <workbookView xWindow="0" yWindow="460" windowWidth="28800" windowHeight="17540" xr2:uid="{00000000-000D-0000-FFFF-FFFF00000000}"/>
  </bookViews>
  <sheets>
    <sheet name="Calculato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C82" i="1" s="1"/>
  <c r="D81" i="1"/>
  <c r="C81" i="1" s="1"/>
  <c r="D80" i="1"/>
  <c r="C80" i="1" s="1"/>
  <c r="D69" i="1"/>
  <c r="H97" i="1"/>
  <c r="K71" i="1"/>
  <c r="K76" i="1" s="1"/>
  <c r="C77" i="1" s="1"/>
  <c r="K67" i="1"/>
  <c r="C69" i="1" l="1"/>
  <c r="D68" i="1"/>
  <c r="D67" i="1"/>
  <c r="D66" i="1"/>
  <c r="D65" i="1"/>
  <c r="D59" i="1"/>
  <c r="F59" i="1" s="1"/>
  <c r="D58" i="1"/>
  <c r="D57" i="1"/>
  <c r="F58" i="1" s="1"/>
  <c r="D56" i="1"/>
  <c r="D42" i="1"/>
  <c r="F42" i="1" s="1"/>
  <c r="D41" i="1"/>
  <c r="F41" i="1" s="1"/>
  <c r="D40" i="1"/>
  <c r="F40" i="1" s="1"/>
  <c r="D31" i="1"/>
  <c r="D33" i="1"/>
  <c r="D35" i="1"/>
  <c r="D34" i="1"/>
  <c r="D32" i="1"/>
  <c r="D30" i="1"/>
  <c r="D23" i="1"/>
  <c r="C23" i="1" s="1"/>
  <c r="C14" i="1"/>
  <c r="D15" i="1"/>
  <c r="D17" i="1"/>
  <c r="D16" i="1"/>
  <c r="D13" i="1"/>
  <c r="C13" i="1" s="1"/>
  <c r="D25" i="1"/>
  <c r="D24" i="1"/>
  <c r="D12" i="1"/>
  <c r="F12" i="1" s="1"/>
  <c r="F82" i="1"/>
  <c r="R85" i="1"/>
  <c r="R88" i="1"/>
  <c r="R89" i="1"/>
  <c r="R91" i="1"/>
  <c r="R92" i="1"/>
  <c r="R93" i="1"/>
  <c r="R95" i="1"/>
  <c r="D7" i="1"/>
  <c r="D5" i="1"/>
  <c r="D6" i="1"/>
  <c r="D4" i="1"/>
  <c r="D3" i="1"/>
  <c r="D51" i="1"/>
  <c r="D50" i="1"/>
  <c r="D49" i="1"/>
  <c r="D48" i="1"/>
  <c r="Q88" i="1"/>
  <c r="L88" i="1" s="1"/>
  <c r="Q89" i="1"/>
  <c r="L89" i="1" s="1"/>
  <c r="Q90" i="1"/>
  <c r="L90" i="1" s="1"/>
  <c r="Q91" i="1"/>
  <c r="L91" i="1" s="1"/>
  <c r="Q92" i="1"/>
  <c r="L92" i="1" s="1"/>
  <c r="Q93" i="1"/>
  <c r="L93" i="1" s="1"/>
  <c r="Q94" i="1"/>
  <c r="L94" i="1" s="1"/>
  <c r="Q95" i="1"/>
  <c r="L95" i="1" s="1"/>
  <c r="Q82" i="1"/>
  <c r="L82" i="1" s="1"/>
  <c r="Q83" i="1"/>
  <c r="L83" i="1" s="1"/>
  <c r="Q84" i="1"/>
  <c r="L84" i="1" s="1"/>
  <c r="Q85" i="1"/>
  <c r="L85" i="1" s="1"/>
  <c r="Q86" i="1"/>
  <c r="L86" i="1" s="1"/>
  <c r="Q87" i="1"/>
  <c r="L87" i="1" s="1"/>
  <c r="Q81" i="1"/>
  <c r="C45" i="1" l="1"/>
  <c r="C17" i="1"/>
  <c r="F17" i="1"/>
  <c r="L81" i="1"/>
  <c r="R81" i="1"/>
  <c r="C41" i="1"/>
  <c r="C20" i="1"/>
  <c r="R84" i="1"/>
  <c r="R87" i="1"/>
  <c r="R83" i="1"/>
  <c r="R94" i="1"/>
  <c r="R90" i="1"/>
  <c r="R86" i="1"/>
  <c r="R82" i="1"/>
  <c r="C62" i="1"/>
  <c r="J97" i="1"/>
  <c r="K66" i="1"/>
  <c r="K68" i="1"/>
  <c r="K72" i="1"/>
  <c r="K73" i="1"/>
  <c r="K74" i="1"/>
  <c r="C67" i="1"/>
  <c r="C66" i="1"/>
  <c r="C35" i="1"/>
  <c r="C5" i="1"/>
  <c r="B92" i="1" l="1"/>
  <c r="L97" i="1"/>
  <c r="C85" i="1" s="1"/>
  <c r="R96" i="1"/>
  <c r="C86" i="1" s="1"/>
  <c r="C56" i="1"/>
  <c r="C57" i="1"/>
  <c r="C58" i="1"/>
  <c r="C59" i="1"/>
  <c r="C34" i="1"/>
  <c r="C4" i="1"/>
  <c r="C3" i="1"/>
  <c r="C51" i="1"/>
  <c r="C49" i="1"/>
  <c r="C48" i="1"/>
  <c r="C50" i="1"/>
  <c r="C42" i="1"/>
  <c r="C40" i="1"/>
  <c r="C16" i="1"/>
  <c r="C6" i="1"/>
  <c r="C15" i="1"/>
  <c r="C7" i="1"/>
  <c r="C44" i="1" l="1"/>
  <c r="C9" i="1"/>
  <c r="C53" i="1"/>
  <c r="C32" i="1"/>
  <c r="C33" i="1"/>
  <c r="C30" i="1"/>
  <c r="C84" i="1"/>
  <c r="C68" i="1"/>
  <c r="C65" i="1"/>
  <c r="C61" i="1"/>
  <c r="C31" i="1"/>
  <c r="C37" i="1" l="1"/>
  <c r="C76" i="1"/>
  <c r="C12" i="1"/>
  <c r="C19" i="1" s="1"/>
  <c r="C25" i="1"/>
  <c r="B91" i="1" s="1"/>
  <c r="C24" i="1"/>
  <c r="C27" i="1" l="1"/>
  <c r="B90" i="1"/>
</calcChain>
</file>

<file path=xl/sharedStrings.xml><?xml version="1.0" encoding="utf-8"?>
<sst xmlns="http://schemas.openxmlformats.org/spreadsheetml/2006/main" count="191" uniqueCount="128">
  <si>
    <t>•       SEO improvement</t>
  </si>
  <si>
    <t>•       Infographics</t>
  </si>
  <si>
    <t>•       Set up and design newsletter template</t>
  </si>
  <si>
    <t>•       Grow subscriber list</t>
  </si>
  <si>
    <t>•       Company page set up; copy, visuals, data</t>
  </si>
  <si>
    <t>•       Develop colleague sharing program</t>
  </si>
  <si>
    <t>•       Implement colleague sharing program</t>
  </si>
  <si>
    <t>Develop new presentation</t>
  </si>
  <si>
    <t>Tot. Hours</t>
  </si>
  <si>
    <t>•       Company video</t>
  </si>
  <si>
    <t>Materials: camera, tripod, muffler, editing software</t>
  </si>
  <si>
    <t>Creating editing vlog / interview</t>
  </si>
  <si>
    <t>•       Overall business plan writing (marketing)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</si>
  <si>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</si>
  <si>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</si>
  <si>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</si>
  <si>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</si>
  <si>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</si>
  <si>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</si>
  <si>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</si>
  <si>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</si>
  <si>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</si>
  <si>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</si>
  <si>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Name</t>
  </si>
  <si>
    <t>Fees</t>
  </si>
  <si>
    <t>11.</t>
  </si>
  <si>
    <t>12.</t>
  </si>
  <si>
    <t>13.</t>
  </si>
  <si>
    <t>14.</t>
  </si>
  <si>
    <t>15.</t>
  </si>
  <si>
    <t>Yes</t>
  </si>
  <si>
    <t>No</t>
  </si>
  <si>
    <t>Conference costs</t>
  </si>
  <si>
    <t>Price</t>
  </si>
  <si>
    <t>•       Gadget 2</t>
  </si>
  <si>
    <t>•       Gadget 3</t>
  </si>
  <si>
    <t>•       Defining your value proposition</t>
  </si>
  <si>
    <t>•       Develop work plans for the marketing elements below that you choose</t>
  </si>
  <si>
    <t>Example: justpushplay.nl</t>
  </si>
  <si>
    <t>•       Continued market research throughout year</t>
  </si>
  <si>
    <t>Yearly</t>
  </si>
  <si>
    <t>•       Initial market research and report</t>
  </si>
  <si>
    <t>Once</t>
  </si>
  <si>
    <t>Blog</t>
  </si>
  <si>
    <t>Case study</t>
  </si>
  <si>
    <t>•       Vlog / Colleague video interview</t>
  </si>
  <si>
    <t>Per production (1 - 2 m)</t>
  </si>
  <si>
    <t>•       Select, Write, and Share content</t>
  </si>
  <si>
    <t>•       Implement mail chimp; Set up full account so it's ready to go</t>
  </si>
  <si>
    <t>Per template</t>
  </si>
  <si>
    <t>Per month</t>
  </si>
  <si>
    <t>Monthly</t>
  </si>
  <si>
    <t>For small specialized companies it will do fine stick to the basics of SEO (couple hours a month) but depending on the need to be found you can choose to outsource this activity.</t>
  </si>
  <si>
    <t>Colleague interview or story</t>
  </si>
  <si>
    <t>Exta investment</t>
  </si>
  <si>
    <t>Recommended minimum amount</t>
  </si>
  <si>
    <t xml:space="preserve">      Notes</t>
  </si>
  <si>
    <t>•       Develop content calendar + planning</t>
  </si>
  <si>
    <t>•       Set up internal content development process</t>
  </si>
  <si>
    <t>•       Implement and push internal content development process</t>
  </si>
  <si>
    <t>Try to aim for 1 piece of content every two weeks.</t>
  </si>
  <si>
    <t>To ease the future content production.</t>
  </si>
  <si>
    <t>•       Templates &amp; formatting; Set up for different type of blogs, case studies, interviews, etc</t>
  </si>
  <si>
    <t>•       Writing a:</t>
  </si>
  <si>
    <t>•       Whitepapers; Research, Report, &amp; Publishing</t>
  </si>
  <si>
    <t>Per item</t>
  </si>
  <si>
    <t>•       Develop &amp; Implement conference strategy with Goal setting and ROI tracking</t>
  </si>
  <si>
    <t>Marketing materials - Prints / Branded items</t>
  </si>
  <si>
    <t>•       Company presentations ( 15 sheets)</t>
  </si>
  <si>
    <t>•       Service or product  (2-sided A5 folder)</t>
  </si>
  <si>
    <t>•       Complete company corporate brochure (8 pages A4)</t>
  </si>
  <si>
    <t>•       Service or product  (2-sided A4 folder)</t>
  </si>
  <si>
    <t>•       Specific info flyer (2-sided A5)</t>
  </si>
  <si>
    <t>Total</t>
  </si>
  <si>
    <t>Reference prices (online printing)</t>
  </si>
  <si>
    <t>Brochure</t>
  </si>
  <si>
    <t>Folder</t>
  </si>
  <si>
    <t>Flyer</t>
  </si>
  <si>
    <t>•       Example: Pens</t>
  </si>
  <si>
    <t>Quantity</t>
  </si>
  <si>
    <t>•       Gadget 4</t>
  </si>
  <si>
    <t># Participants</t>
  </si>
  <si>
    <t>Travel/Stay?</t>
  </si>
  <si>
    <t>Duration (d)</t>
  </si>
  <si>
    <t>Extra costs (est. inside (EU)</t>
  </si>
  <si>
    <t>•       Update conference/networking calendar</t>
  </si>
  <si>
    <t>Investment for colleague awards</t>
  </si>
  <si>
    <t>Hours you will have to invest once</t>
  </si>
  <si>
    <t>Hours you will have to invest throughout the year</t>
  </si>
  <si>
    <t>Total fees</t>
  </si>
  <si>
    <t>Total extra costs</t>
  </si>
  <si>
    <t>Total all</t>
  </si>
  <si>
    <t>Total hours</t>
  </si>
  <si>
    <t>External agency</t>
  </si>
  <si>
    <t>Do you want to implement email marketing?</t>
  </si>
  <si>
    <t>•       Promoted content</t>
  </si>
  <si>
    <t>Do you want to work on a new or current website</t>
  </si>
  <si>
    <t>Does your general branding use some work?</t>
  </si>
  <si>
    <t># Units</t>
  </si>
  <si>
    <t>Per 500 words (= 1 unit)</t>
  </si>
  <si>
    <t>Hours</t>
  </si>
  <si>
    <t>Extra investment</t>
  </si>
  <si>
    <t>•       Proof-reading (regular &amp; translations)</t>
  </si>
  <si>
    <t>•       Develop structure, design, basic copy  + implementation of new website</t>
  </si>
  <si>
    <t>•       Run Google Ads (Set up, Evaluation, Adaption)</t>
  </si>
  <si>
    <t>Recommended minimum monthly amount</t>
  </si>
  <si>
    <t>Hours missed at work for conference</t>
  </si>
  <si>
    <t>•       Design and order new booth (standard 3x2 m)(external production)</t>
  </si>
  <si>
    <t>Agencies will charge about 75 euros per 500 words</t>
  </si>
  <si>
    <t>•       Translating for additional regions (if you have a native speaker)</t>
  </si>
  <si>
    <t>•       Additional  copy writing (i.e. extra service / product)</t>
  </si>
  <si>
    <t>Do you want to attract traffic to your website with a reasonably Content Strategy?</t>
  </si>
  <si>
    <t>Will you be putting in the effort to maintain a steady content flow? (Written)</t>
  </si>
  <si>
    <t>Do you want to add some popular video content to the mix?</t>
  </si>
  <si>
    <t>•       Explanimation / Animated video</t>
  </si>
  <si>
    <t>Material costs</t>
  </si>
  <si>
    <t>•       Actively come up with brand related give-aways (ordering externally)</t>
  </si>
  <si>
    <t># Versions</t>
  </si>
  <si>
    <t>Item Price</t>
  </si>
  <si>
    <t>Total materials</t>
  </si>
  <si>
    <t>This year's investment costs</t>
  </si>
  <si>
    <t>Summary</t>
  </si>
  <si>
    <t>Hosting website, domain, email, other features (Yearly minimum ususally)</t>
  </si>
  <si>
    <t>Est. Hours per unit</t>
  </si>
  <si>
    <t>Unit quantity</t>
  </si>
  <si>
    <t>Will you be become a LinkedIn thought leader?</t>
  </si>
  <si>
    <t>Are you going to steal the show at your next conference?</t>
  </si>
  <si>
    <t>Do you want materials to use for follow up or handing out?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</si>
</sst>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 [$€-413]\ * #,##0.00_ ;_ [$€-413]\ * \-#,##0.00_ ;_ [$€-413]\ * &quot;-&quot;??_ ;_ @_ "/>
    <numFmt numFmtId="165" formatCode="_ [$€-2]\ * #,##0.00_ ;_ [$€-2]\ * \-#,##0.00_ ;_ [$€-2]\ * &quot;-&quot;??_ ;_ @_ "/>
    <numFmt numFmtId="166" formatCode="_-[$€-2]\ * #,##0_-;\-[$€-2]\ * #,##0_-;_-[$€-2]\ * &quot;-&quot;??_-;_-@_-"/>
    <numFmt numFmtId="167" formatCode="_-[$€-2]\ * #,##0.00_-;\-[$€-2]\ * #,##0.00_-;_-[$€-2]\ * &quot;-&quot;??_-;_-@_-"/>
    <numFmt numFmtId="168" formatCode="_-[$€-2]\ * #,##0.0_-;\-[$€-2]\ * #,##0.0_-;_-[$€-2]\ * &quot;-&quot;??_-;_-@_-"/>
    <numFmt numFmtId="169" formatCode="_-* #,##0.0\ &quot;€&quot;_-;\-* #,##0.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298"/>
        <bgColor indexed="64"/>
      </patternFill>
    </fill>
    <fill>
      <patternFill patternType="solid">
        <fgColor rgb="FFD09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4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2" fillId="5" borderId="0" xfId="0" applyFont="1" applyFill="1"/>
    <xf numFmtId="0" fontId="3" fillId="5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6" borderId="0" xfId="0" applyFont="1" applyFill="1"/>
    <xf numFmtId="0" fontId="3" fillId="6" borderId="0" xfId="0" applyFont="1" applyFill="1" applyAlignment="1">
      <alignment horizontal="center"/>
    </xf>
    <xf numFmtId="0" fontId="2" fillId="7" borderId="0" xfId="0" applyFont="1" applyFill="1"/>
    <xf numFmtId="0" fontId="3" fillId="7" borderId="0" xfId="0" applyFont="1" applyFill="1" applyAlignment="1">
      <alignment horizontal="center"/>
    </xf>
    <xf numFmtId="0" fontId="2" fillId="8" borderId="0" xfId="0" applyFont="1" applyFill="1"/>
    <xf numFmtId="0" fontId="3" fillId="8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9" borderId="0" xfId="0" applyFont="1" applyFill="1"/>
    <xf numFmtId="0" fontId="3" fillId="9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166" fontId="2" fillId="4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6" fontId="3" fillId="10" borderId="0" xfId="0" applyNumberFormat="1" applyFont="1" applyFill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3" fillId="10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3" fillId="10" borderId="0" xfId="0" applyNumberFormat="1" applyFont="1" applyFill="1" applyAlignment="1">
      <alignment horizontal="center"/>
    </xf>
    <xf numFmtId="0" fontId="1" fillId="9" borderId="0" xfId="0" applyFont="1" applyFill="1"/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6" fontId="3" fillId="10" borderId="0" xfId="0" applyNumberFormat="1" applyFont="1" applyFill="1" applyAlignment="1"/>
    <xf numFmtId="164" fontId="5" fillId="11" borderId="0" xfId="0" applyNumberFormat="1" applyFont="1" applyFill="1" applyAlignment="1">
      <alignment horizontal="center"/>
    </xf>
    <xf numFmtId="164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166" fontId="3" fillId="1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7" fontId="1" fillId="11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4" fontId="1" fillId="0" borderId="0" xfId="1" applyFont="1" applyAlignment="1">
      <alignment horizontal="center"/>
    </xf>
    <xf numFmtId="169" fontId="1" fillId="0" borderId="0" xfId="1" applyNumberFormat="1" applyFont="1" applyAlignment="1">
      <alignment horizontal="center"/>
    </xf>
    <xf numFmtId="164" fontId="3" fillId="11" borderId="0" xfId="0" applyNumberFormat="1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" fontId="3" fillId="11" borderId="0" xfId="0" applyNumberFormat="1" applyFont="1" applyFill="1" applyAlignment="1">
      <alignment horizontal="center"/>
    </xf>
    <xf numFmtId="0" fontId="8" fillId="0" borderId="3" xfId="0" applyFont="1" applyBorder="1"/>
    <xf numFmtId="0" fontId="9" fillId="0" borderId="1" xfId="0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/>
    <xf numFmtId="0" fontId="3" fillId="10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166" fontId="2" fillId="12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166" fontId="3" fillId="14" borderId="0" xfId="0" applyNumberFormat="1" applyFont="1" applyFill="1" applyAlignment="1">
      <alignment horizontal="center"/>
    </xf>
    <xf numFmtId="166" fontId="3" fillId="12" borderId="0" xfId="0" applyNumberFormat="1" applyFont="1" applyFill="1" applyAlignment="1">
      <alignment horizontal="left" indent="2"/>
    </xf>
    <xf numFmtId="0" fontId="3" fillId="15" borderId="0" xfId="0" applyFont="1" applyFill="1" applyAlignment="1">
      <alignment horizontal="center"/>
    </xf>
    <xf numFmtId="166" fontId="3" fillId="11" borderId="0" xfId="0" applyNumberFormat="1" applyFont="1" applyFill="1" applyAlignment="1">
      <alignment horizontal="center"/>
    </xf>
    <xf numFmtId="166" fontId="3" fillId="12" borderId="0" xfId="0" applyNumberFormat="1" applyFont="1" applyFill="1" applyAlignment="1">
      <alignment horizontal="center"/>
    </xf>
    <xf numFmtId="167" fontId="3" fillId="14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298"/>
      <color rgb="FFD0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abSelected="1" zoomScale="120" zoomScaleNormal="120" workbookViewId="0">
      <pane ySplit="1" topLeftCell="A66" activePane="bottomLeft" state="frozen"/>
      <selection pane="bottomLeft" activeCell="B82" sqref="B82"/>
    </sheetView>
  </sheetViews>
  <sheetFormatPr baseColWidth="10" defaultColWidth="8.83203125" defaultRowHeight="15" x14ac:dyDescent="0.2"/>
  <cols>
    <col min="1" max="1" width="71.5" style="1" bestFit="1" customWidth="1"/>
    <col min="2" max="2" width="30.6640625" style="1" bestFit="1" customWidth="1"/>
    <col min="3" max="5" width="16.6640625" style="6" customWidth="1"/>
    <col min="6" max="6" width="14.5" style="26" bestFit="1" customWidth="1"/>
    <col min="7" max="7" width="61" style="1" customWidth="1"/>
    <col min="8" max="8" width="17.83203125" style="5" customWidth="1"/>
    <col min="9" max="9" width="11.6640625" style="5" customWidth="1"/>
    <col min="10" max="10" width="11.5" style="5" customWidth="1"/>
    <col min="11" max="11" width="11.6640625" style="5" bestFit="1" customWidth="1"/>
    <col min="12" max="12" width="11.6640625" style="1" customWidth="1"/>
    <col min="13" max="15" width="8.83203125" style="1"/>
    <col min="16" max="18" width="8.83203125" style="1" hidden="1" customWidth="1"/>
    <col min="19" max="16384" width="8.83203125" style="1"/>
  </cols>
  <sheetData>
    <row r="1" spans="1:11" x14ac:dyDescent="0.2">
      <c r="B1" s="9" t="s">
        <v>124</v>
      </c>
      <c r="C1" s="2" t="s">
        <v>8</v>
      </c>
      <c r="D1" s="2" t="s">
        <v>98</v>
      </c>
      <c r="E1" s="2" t="s">
        <v>123</v>
      </c>
      <c r="F1" s="25" t="s">
        <v>54</v>
      </c>
      <c r="G1" s="27" t="s">
        <v>56</v>
      </c>
    </row>
    <row r="2" spans="1:11" x14ac:dyDescent="0.2">
      <c r="A2" s="3" t="s">
        <v>97</v>
      </c>
      <c r="B2" s="3" t="s">
        <v>31</v>
      </c>
      <c r="C2" s="4"/>
      <c r="D2" s="4"/>
      <c r="E2" s="4"/>
      <c r="I2" s="5" t="s">
        <v>30</v>
      </c>
    </row>
    <row r="3" spans="1:11" x14ac:dyDescent="0.2">
      <c r="A3" s="1" t="s">
        <v>36</v>
      </c>
      <c r="B3" s="1" t="s">
        <v>42</v>
      </c>
      <c r="C3" s="5">
        <f>D3*E3</f>
        <v>0</v>
      </c>
      <c r="D3" s="78">
        <f>IF(B2="Yes",1,0)</f>
        <v>0</v>
      </c>
      <c r="E3" s="5">
        <v>16</v>
      </c>
      <c r="I3" s="5" t="s">
        <v>31</v>
      </c>
    </row>
    <row r="4" spans="1:11" x14ac:dyDescent="0.2">
      <c r="A4" s="1" t="s">
        <v>41</v>
      </c>
      <c r="B4" s="1" t="s">
        <v>42</v>
      </c>
      <c r="C4" s="5">
        <f>D4*E4</f>
        <v>0</v>
      </c>
      <c r="D4" s="78">
        <f>IF(B2="Yes",1,0)</f>
        <v>0</v>
      </c>
      <c r="E4" s="5">
        <v>16</v>
      </c>
    </row>
    <row r="5" spans="1:11" x14ac:dyDescent="0.2">
      <c r="A5" s="1" t="s">
        <v>39</v>
      </c>
      <c r="B5" s="1" t="s">
        <v>51</v>
      </c>
      <c r="C5" s="5">
        <f>D5*E5</f>
        <v>0</v>
      </c>
      <c r="D5" s="78">
        <f>IF(B2="Yes",12,0)</f>
        <v>0</v>
      </c>
      <c r="E5" s="5">
        <v>4</v>
      </c>
    </row>
    <row r="6" spans="1:11" x14ac:dyDescent="0.2">
      <c r="A6" s="1" t="s">
        <v>12</v>
      </c>
      <c r="B6" s="1" t="s">
        <v>40</v>
      </c>
      <c r="C6" s="5">
        <f>D6*E6</f>
        <v>0</v>
      </c>
      <c r="D6" s="78">
        <f>IF(B2="Yes",1,0)</f>
        <v>0</v>
      </c>
      <c r="E6" s="5">
        <v>8</v>
      </c>
    </row>
    <row r="7" spans="1:11" x14ac:dyDescent="0.2">
      <c r="A7" s="1" t="s">
        <v>37</v>
      </c>
      <c r="B7" s="1" t="s">
        <v>42</v>
      </c>
      <c r="C7" s="6">
        <f>D7*E7</f>
        <v>0</v>
      </c>
      <c r="D7" s="78">
        <f>IF(B2="Yes",7,0)</f>
        <v>0</v>
      </c>
      <c r="E7" s="6">
        <v>2</v>
      </c>
    </row>
    <row r="8" spans="1:11" x14ac:dyDescent="0.2">
      <c r="D8" s="39"/>
      <c r="H8" s="39"/>
      <c r="I8" s="39"/>
      <c r="J8" s="39"/>
      <c r="K8" s="39"/>
    </row>
    <row r="9" spans="1:11" x14ac:dyDescent="0.2">
      <c r="B9" s="1" t="s">
        <v>100</v>
      </c>
      <c r="C9" s="62">
        <f>SUM(C3:C7)</f>
        <v>0</v>
      </c>
      <c r="D9" s="62"/>
      <c r="E9" s="5"/>
    </row>
    <row r="11" spans="1:11" x14ac:dyDescent="0.2">
      <c r="A11" s="7" t="s">
        <v>96</v>
      </c>
      <c r="B11" s="7" t="s">
        <v>31</v>
      </c>
      <c r="C11" s="8"/>
      <c r="D11" s="8"/>
      <c r="E11" s="8"/>
    </row>
    <row r="12" spans="1:11" x14ac:dyDescent="0.2">
      <c r="A12" s="1" t="s">
        <v>103</v>
      </c>
      <c r="B12" s="1" t="s">
        <v>38</v>
      </c>
      <c r="C12" s="6">
        <f t="shared" ref="C12:C17" si="0">D12*E12</f>
        <v>0</v>
      </c>
      <c r="D12" s="79">
        <f>IF(B11="Yes",1,0)</f>
        <v>0</v>
      </c>
      <c r="E12" s="6">
        <v>16</v>
      </c>
      <c r="F12" s="85">
        <f>IF(D12=1,250,0)</f>
        <v>0</v>
      </c>
      <c r="G12" s="1" t="s">
        <v>122</v>
      </c>
    </row>
    <row r="13" spans="1:11" x14ac:dyDescent="0.2">
      <c r="A13" s="1" t="s">
        <v>110</v>
      </c>
      <c r="B13" s="1" t="s">
        <v>99</v>
      </c>
      <c r="C13" s="6">
        <f t="shared" si="0"/>
        <v>0</v>
      </c>
      <c r="D13" s="79">
        <f>IF(B11="Yes",1,0)</f>
        <v>0</v>
      </c>
      <c r="E13" s="6">
        <v>3</v>
      </c>
    </row>
    <row r="14" spans="1:11" x14ac:dyDescent="0.2">
      <c r="A14" s="1" t="s">
        <v>109</v>
      </c>
      <c r="B14" s="1" t="s">
        <v>99</v>
      </c>
      <c r="C14" s="6">
        <f t="shared" si="0"/>
        <v>0</v>
      </c>
      <c r="D14" s="79">
        <v>0</v>
      </c>
      <c r="E14" s="6">
        <v>2</v>
      </c>
      <c r="G14" s="1" t="s">
        <v>108</v>
      </c>
    </row>
    <row r="15" spans="1:11" x14ac:dyDescent="0.2">
      <c r="A15" s="1" t="s">
        <v>102</v>
      </c>
      <c r="B15" s="1" t="s">
        <v>99</v>
      </c>
      <c r="C15" s="6">
        <f t="shared" si="0"/>
        <v>0</v>
      </c>
      <c r="D15" s="79">
        <f>IF(B11="Yes",4,0)</f>
        <v>0</v>
      </c>
      <c r="E15" s="6">
        <v>0.5</v>
      </c>
    </row>
    <row r="16" spans="1:11" x14ac:dyDescent="0.2">
      <c r="A16" s="1" t="s">
        <v>0</v>
      </c>
      <c r="B16" s="1" t="s">
        <v>51</v>
      </c>
      <c r="C16" s="6">
        <f t="shared" si="0"/>
        <v>0</v>
      </c>
      <c r="D16" s="79">
        <f>IF(B11="Yes",12,0)</f>
        <v>0</v>
      </c>
      <c r="E16" s="6">
        <v>2</v>
      </c>
      <c r="G16" s="1" t="s">
        <v>52</v>
      </c>
    </row>
    <row r="17" spans="1:11" x14ac:dyDescent="0.2">
      <c r="A17" s="1" t="s">
        <v>104</v>
      </c>
      <c r="B17" s="1" t="s">
        <v>51</v>
      </c>
      <c r="C17" s="6">
        <f t="shared" si="0"/>
        <v>0</v>
      </c>
      <c r="D17" s="79">
        <f>IF(B11="Yes",12,0)</f>
        <v>0</v>
      </c>
      <c r="E17" s="6">
        <v>2</v>
      </c>
      <c r="F17" s="85">
        <f>D17*150</f>
        <v>0</v>
      </c>
      <c r="G17" s="1" t="s">
        <v>55</v>
      </c>
      <c r="H17" s="39"/>
      <c r="I17" s="39"/>
      <c r="J17" s="39"/>
      <c r="K17" s="39"/>
    </row>
    <row r="18" spans="1:11" x14ac:dyDescent="0.2">
      <c r="H18" s="39"/>
      <c r="I18" s="39"/>
      <c r="J18" s="39"/>
      <c r="K18" s="39"/>
    </row>
    <row r="19" spans="1:11" x14ac:dyDescent="0.2">
      <c r="B19" s="1" t="s">
        <v>92</v>
      </c>
      <c r="C19" s="63">
        <f>SUM(C12:C17)</f>
        <v>0</v>
      </c>
      <c r="D19" s="63"/>
      <c r="E19" s="5"/>
    </row>
    <row r="20" spans="1:11" x14ac:dyDescent="0.2">
      <c r="B20" s="1" t="s">
        <v>101</v>
      </c>
      <c r="C20" s="80">
        <f>F12+F17</f>
        <v>0</v>
      </c>
      <c r="D20" s="81"/>
      <c r="E20" s="39"/>
      <c r="H20" s="39"/>
      <c r="I20" s="39"/>
      <c r="J20" s="39"/>
      <c r="K20" s="39"/>
    </row>
    <row r="22" spans="1:11" x14ac:dyDescent="0.2">
      <c r="A22" s="9" t="s">
        <v>111</v>
      </c>
      <c r="B22" s="9" t="s">
        <v>31</v>
      </c>
      <c r="C22" s="10"/>
      <c r="D22" s="10"/>
      <c r="E22" s="10"/>
    </row>
    <row r="23" spans="1:11" x14ac:dyDescent="0.2">
      <c r="A23" s="1" t="s">
        <v>57</v>
      </c>
      <c r="B23" s="1" t="s">
        <v>42</v>
      </c>
      <c r="C23" s="6">
        <f>D23*E23</f>
        <v>0</v>
      </c>
      <c r="D23" s="82">
        <f>IF(B22="Yes",1,0)</f>
        <v>0</v>
      </c>
      <c r="E23" s="6">
        <v>6</v>
      </c>
    </row>
    <row r="24" spans="1:11" x14ac:dyDescent="0.2">
      <c r="A24" s="1" t="s">
        <v>58</v>
      </c>
      <c r="B24" s="1" t="s">
        <v>42</v>
      </c>
      <c r="C24" s="6">
        <f>D24*E24</f>
        <v>0</v>
      </c>
      <c r="D24" s="82">
        <f>IF(B22="Yes",1,0)</f>
        <v>0</v>
      </c>
      <c r="E24" s="6">
        <v>8</v>
      </c>
    </row>
    <row r="25" spans="1:11" x14ac:dyDescent="0.2">
      <c r="A25" s="1" t="s">
        <v>59</v>
      </c>
      <c r="B25" s="1" t="s">
        <v>51</v>
      </c>
      <c r="C25" s="6">
        <f>D25*E25</f>
        <v>0</v>
      </c>
      <c r="D25" s="82">
        <f>IF(B22="Yes",12,0)</f>
        <v>0</v>
      </c>
      <c r="E25" s="6">
        <v>2</v>
      </c>
    </row>
    <row r="27" spans="1:11" x14ac:dyDescent="0.2">
      <c r="C27" s="64">
        <f>SUM(C23:C26)</f>
        <v>0</v>
      </c>
      <c r="D27" s="64"/>
      <c r="E27" s="5"/>
    </row>
    <row r="29" spans="1:11" x14ac:dyDescent="0.2">
      <c r="A29" s="11" t="s">
        <v>112</v>
      </c>
      <c r="B29" s="11" t="s">
        <v>31</v>
      </c>
      <c r="C29" s="12"/>
      <c r="D29" s="12"/>
      <c r="E29" s="12"/>
    </row>
    <row r="30" spans="1:11" x14ac:dyDescent="0.2">
      <c r="A30" s="24" t="s">
        <v>62</v>
      </c>
      <c r="B30" s="13"/>
      <c r="C30" s="6">
        <f>D30*E30</f>
        <v>0</v>
      </c>
      <c r="D30" s="83">
        <f>IF(B29="Yes",3,0)</f>
        <v>0</v>
      </c>
      <c r="E30" s="6">
        <v>2</v>
      </c>
      <c r="G30" s="28" t="s">
        <v>61</v>
      </c>
    </row>
    <row r="31" spans="1:11" x14ac:dyDescent="0.2">
      <c r="A31" s="1" t="s">
        <v>63</v>
      </c>
      <c r="B31" s="1" t="s">
        <v>43</v>
      </c>
      <c r="C31" s="6">
        <f>D31*E31</f>
        <v>0</v>
      </c>
      <c r="D31" s="83">
        <f>IF(B29="Yes",14,0)</f>
        <v>0</v>
      </c>
      <c r="E31" s="6">
        <v>8</v>
      </c>
      <c r="G31" s="1" t="s">
        <v>60</v>
      </c>
    </row>
    <row r="32" spans="1:11" x14ac:dyDescent="0.2">
      <c r="B32" s="1" t="s">
        <v>44</v>
      </c>
      <c r="C32" s="6">
        <f t="shared" ref="C32:C34" si="1">D32*E32</f>
        <v>0</v>
      </c>
      <c r="D32" s="83">
        <f>IF(B29="Yes",3,0)</f>
        <v>0</v>
      </c>
      <c r="E32" s="6">
        <v>4</v>
      </c>
    </row>
    <row r="33" spans="1:11" x14ac:dyDescent="0.2">
      <c r="B33" s="1" t="s">
        <v>53</v>
      </c>
      <c r="C33" s="6">
        <f t="shared" si="1"/>
        <v>0</v>
      </c>
      <c r="D33" s="83">
        <f>IF(B29="Yes",4,0)</f>
        <v>0</v>
      </c>
      <c r="E33" s="6">
        <v>4</v>
      </c>
    </row>
    <row r="34" spans="1:11" x14ac:dyDescent="0.2">
      <c r="A34" s="1" t="s">
        <v>64</v>
      </c>
      <c r="B34" s="1" t="s">
        <v>65</v>
      </c>
      <c r="C34" s="6">
        <f t="shared" si="1"/>
        <v>0</v>
      </c>
      <c r="D34" s="83">
        <f>IF(B29="Yes",0,0)</f>
        <v>0</v>
      </c>
      <c r="E34" s="6">
        <v>32</v>
      </c>
    </row>
    <row r="35" spans="1:11" x14ac:dyDescent="0.2">
      <c r="A35" s="1" t="s">
        <v>1</v>
      </c>
      <c r="B35" s="1" t="s">
        <v>65</v>
      </c>
      <c r="C35" s="6">
        <f t="shared" ref="C35" si="2">D35*E35</f>
        <v>0</v>
      </c>
      <c r="D35" s="83">
        <f>IF(B29="Yes",2,0)</f>
        <v>0</v>
      </c>
      <c r="E35" s="6">
        <v>8</v>
      </c>
    </row>
    <row r="37" spans="1:11" x14ac:dyDescent="0.2">
      <c r="B37" s="1" t="s">
        <v>92</v>
      </c>
      <c r="C37" s="57">
        <f>SUM(C30:C36)</f>
        <v>0</v>
      </c>
      <c r="D37" s="57"/>
      <c r="E37" s="5"/>
    </row>
    <row r="38" spans="1:11" x14ac:dyDescent="0.2">
      <c r="C38" s="14"/>
      <c r="D38" s="14"/>
      <c r="E38" s="5"/>
    </row>
    <row r="39" spans="1:11" x14ac:dyDescent="0.2">
      <c r="A39" s="11" t="s">
        <v>113</v>
      </c>
      <c r="B39" s="11" t="s">
        <v>31</v>
      </c>
      <c r="C39" s="12"/>
      <c r="D39" s="12"/>
      <c r="E39" s="12"/>
    </row>
    <row r="40" spans="1:11" x14ac:dyDescent="0.2">
      <c r="A40" s="1" t="s">
        <v>45</v>
      </c>
      <c r="B40" s="1" t="s">
        <v>11</v>
      </c>
      <c r="C40" s="6">
        <f>D40*E40</f>
        <v>0</v>
      </c>
      <c r="D40" s="83">
        <f>IF(B39="Yes",4,0)</f>
        <v>0</v>
      </c>
      <c r="E40" s="6">
        <v>6</v>
      </c>
      <c r="F40" s="84">
        <f>IF(D40&gt;0, 750, 0)</f>
        <v>0</v>
      </c>
      <c r="G40" s="1" t="s">
        <v>10</v>
      </c>
    </row>
    <row r="41" spans="1:11" x14ac:dyDescent="0.2">
      <c r="A41" s="1" t="s">
        <v>9</v>
      </c>
      <c r="B41" s="1" t="s">
        <v>46</v>
      </c>
      <c r="C41" s="6">
        <f>D41*E41</f>
        <v>0</v>
      </c>
      <c r="D41" s="83">
        <f>IF(B39="Yes",1,0)</f>
        <v>0</v>
      </c>
      <c r="E41" s="6">
        <v>16</v>
      </c>
      <c r="F41" s="84">
        <f>(1000*D41)</f>
        <v>0</v>
      </c>
      <c r="G41" s="1" t="s">
        <v>93</v>
      </c>
    </row>
    <row r="42" spans="1:11" x14ac:dyDescent="0.2">
      <c r="A42" s="1" t="s">
        <v>114</v>
      </c>
      <c r="B42" s="1" t="s">
        <v>46</v>
      </c>
      <c r="C42" s="6">
        <f t="shared" ref="C42" si="3">D42*E42</f>
        <v>0</v>
      </c>
      <c r="D42" s="83">
        <f>IF(B39="Yes",0,0)</f>
        <v>0</v>
      </c>
      <c r="E42" s="6">
        <v>16</v>
      </c>
      <c r="F42" s="84">
        <f>(2500*D42)</f>
        <v>0</v>
      </c>
      <c r="G42" s="1" t="s">
        <v>93</v>
      </c>
    </row>
    <row r="44" spans="1:11" x14ac:dyDescent="0.2">
      <c r="B44" s="1" t="s">
        <v>92</v>
      </c>
      <c r="C44" s="57">
        <f>SUM(C40:C43)</f>
        <v>0</v>
      </c>
      <c r="D44" s="57"/>
      <c r="E44" s="5"/>
    </row>
    <row r="45" spans="1:11" x14ac:dyDescent="0.2">
      <c r="B45" s="1" t="s">
        <v>101</v>
      </c>
      <c r="C45" s="89">
        <f>SUM(F40:F42)</f>
        <v>0</v>
      </c>
      <c r="D45" s="89"/>
      <c r="E45" s="39"/>
      <c r="H45" s="39"/>
      <c r="I45" s="39"/>
      <c r="J45" s="39"/>
      <c r="K45" s="39"/>
    </row>
    <row r="47" spans="1:11" x14ac:dyDescent="0.2">
      <c r="A47" s="15" t="s">
        <v>94</v>
      </c>
      <c r="B47" s="15" t="s">
        <v>31</v>
      </c>
      <c r="C47" s="16"/>
      <c r="D47" s="16"/>
      <c r="E47" s="16"/>
    </row>
    <row r="48" spans="1:11" x14ac:dyDescent="0.2">
      <c r="A48" s="1" t="s">
        <v>48</v>
      </c>
      <c r="B48" s="1" t="s">
        <v>42</v>
      </c>
      <c r="C48" s="6">
        <f>D48*E48</f>
        <v>0</v>
      </c>
      <c r="D48" s="86">
        <f>IF(B47="Yes", 1, 0)</f>
        <v>0</v>
      </c>
      <c r="E48" s="6">
        <v>4</v>
      </c>
    </row>
    <row r="49" spans="1:15" x14ac:dyDescent="0.2">
      <c r="A49" s="1" t="s">
        <v>2</v>
      </c>
      <c r="B49" s="1" t="s">
        <v>49</v>
      </c>
      <c r="C49" s="6">
        <f>D49*E49</f>
        <v>0</v>
      </c>
      <c r="D49" s="86">
        <f>IF(B47="Yes", 1, 0)</f>
        <v>0</v>
      </c>
      <c r="E49" s="6">
        <v>6</v>
      </c>
    </row>
    <row r="50" spans="1:15" x14ac:dyDescent="0.2">
      <c r="A50" s="1" t="s">
        <v>47</v>
      </c>
      <c r="B50" s="1" t="s">
        <v>50</v>
      </c>
      <c r="C50" s="6">
        <f>D50*E50</f>
        <v>0</v>
      </c>
      <c r="D50" s="86">
        <f>IF(B47="Yes", 12, 0)</f>
        <v>0</v>
      </c>
      <c r="E50" s="6">
        <v>4</v>
      </c>
    </row>
    <row r="51" spans="1:15" x14ac:dyDescent="0.2">
      <c r="A51" s="1" t="s">
        <v>3</v>
      </c>
      <c r="B51" s="1" t="s">
        <v>51</v>
      </c>
      <c r="C51" s="6">
        <f>D51*E51</f>
        <v>0</v>
      </c>
      <c r="D51" s="86">
        <f>IF(B47="Yes", 1, 0)</f>
        <v>0</v>
      </c>
      <c r="E51" s="6">
        <v>2</v>
      </c>
    </row>
    <row r="52" spans="1:15" x14ac:dyDescent="0.2">
      <c r="H52" s="39"/>
      <c r="I52" s="39"/>
      <c r="J52" s="39"/>
      <c r="K52" s="39"/>
    </row>
    <row r="53" spans="1:15" x14ac:dyDescent="0.2">
      <c r="B53" s="1" t="s">
        <v>92</v>
      </c>
      <c r="C53" s="65">
        <f>SUM(C48:C51)</f>
        <v>0</v>
      </c>
      <c r="D53" s="65"/>
      <c r="E53" s="5"/>
    </row>
    <row r="55" spans="1:15" x14ac:dyDescent="0.2">
      <c r="A55" s="17" t="s">
        <v>125</v>
      </c>
      <c r="B55" s="17" t="s">
        <v>31</v>
      </c>
      <c r="C55" s="18"/>
      <c r="D55" s="18"/>
      <c r="E55" s="18"/>
    </row>
    <row r="56" spans="1:15" x14ac:dyDescent="0.2">
      <c r="A56" s="1" t="s">
        <v>4</v>
      </c>
      <c r="B56" s="1" t="s">
        <v>42</v>
      </c>
      <c r="C56" s="6">
        <f>D56*E56</f>
        <v>0</v>
      </c>
      <c r="D56" s="79">
        <f>IF(B55="Yes", 1, 0)</f>
        <v>0</v>
      </c>
      <c r="E56" s="6">
        <v>6</v>
      </c>
    </row>
    <row r="57" spans="1:15" x14ac:dyDescent="0.2">
      <c r="A57" s="1" t="s">
        <v>5</v>
      </c>
      <c r="B57" s="1" t="s">
        <v>42</v>
      </c>
      <c r="C57" s="6">
        <f>D57*E57</f>
        <v>0</v>
      </c>
      <c r="D57" s="79">
        <f>IF(B55="Yes", 1, 0)</f>
        <v>0</v>
      </c>
      <c r="E57" s="6">
        <v>8</v>
      </c>
    </row>
    <row r="58" spans="1:15" x14ac:dyDescent="0.2">
      <c r="A58" s="1" t="s">
        <v>6</v>
      </c>
      <c r="B58" s="1" t="s">
        <v>51</v>
      </c>
      <c r="C58" s="6">
        <f>D58*E58</f>
        <v>0</v>
      </c>
      <c r="D58" s="79">
        <f>IF(B55="Yes", 12, 0)</f>
        <v>0</v>
      </c>
      <c r="E58" s="6">
        <v>2</v>
      </c>
      <c r="F58" s="88">
        <f>D57*500</f>
        <v>0</v>
      </c>
      <c r="G58" s="1" t="s">
        <v>86</v>
      </c>
    </row>
    <row r="59" spans="1:15" x14ac:dyDescent="0.2">
      <c r="A59" s="1" t="s">
        <v>95</v>
      </c>
      <c r="B59" s="1" t="s">
        <v>51</v>
      </c>
      <c r="C59" s="6">
        <f>D59*E59</f>
        <v>0</v>
      </c>
      <c r="D59" s="79">
        <f>IF(B55="Yes", 12, 0)</f>
        <v>0</v>
      </c>
      <c r="E59" s="6">
        <v>2</v>
      </c>
      <c r="F59" s="88">
        <f>D59*200</f>
        <v>0</v>
      </c>
      <c r="G59" s="1" t="s">
        <v>105</v>
      </c>
    </row>
    <row r="60" spans="1:15" x14ac:dyDescent="0.2">
      <c r="F60" s="6"/>
      <c r="H60" s="39"/>
      <c r="I60" s="39"/>
      <c r="J60" s="39"/>
      <c r="K60" s="39"/>
    </row>
    <row r="61" spans="1:15" x14ac:dyDescent="0.2">
      <c r="B61" s="1" t="s">
        <v>92</v>
      </c>
      <c r="C61" s="61">
        <f>SUM(C56:C59)</f>
        <v>0</v>
      </c>
      <c r="D61" s="61"/>
      <c r="E61" s="5"/>
    </row>
    <row r="62" spans="1:15" x14ac:dyDescent="0.2">
      <c r="B62" s="1" t="s">
        <v>101</v>
      </c>
      <c r="C62" s="80">
        <f>SUM(F58:F59)</f>
        <v>0</v>
      </c>
      <c r="D62" s="80"/>
      <c r="E62" s="39"/>
      <c r="H62" s="39"/>
      <c r="I62" s="39"/>
      <c r="J62" s="39"/>
      <c r="K62" s="39"/>
    </row>
    <row r="64" spans="1:15" x14ac:dyDescent="0.2">
      <c r="A64" s="19" t="s">
        <v>127</v>
      </c>
      <c r="B64" s="19" t="s">
        <v>31</v>
      </c>
      <c r="C64" s="20"/>
      <c r="D64" s="20"/>
      <c r="E64" s="20"/>
      <c r="G64" s="59" t="s">
        <v>67</v>
      </c>
      <c r="H64" s="59"/>
      <c r="I64" s="59"/>
      <c r="J64" s="59"/>
      <c r="K64" s="59"/>
      <c r="L64" s="54"/>
      <c r="M64" s="54"/>
      <c r="N64" s="54"/>
      <c r="O64" s="54"/>
    </row>
    <row r="65" spans="1:15" x14ac:dyDescent="0.2">
      <c r="A65" s="1" t="s">
        <v>70</v>
      </c>
      <c r="B65" s="1" t="s">
        <v>65</v>
      </c>
      <c r="C65" s="6">
        <f>D65*E65</f>
        <v>0</v>
      </c>
      <c r="D65" s="6">
        <f>IF(B64="Yes", 1, 0)</f>
        <v>0</v>
      </c>
      <c r="E65" s="6">
        <v>16</v>
      </c>
      <c r="G65" s="50"/>
      <c r="H65" s="50"/>
      <c r="I65" s="35" t="s">
        <v>33</v>
      </c>
      <c r="J65" s="35" t="s">
        <v>117</v>
      </c>
      <c r="K65" s="35" t="s">
        <v>73</v>
      </c>
      <c r="L65" s="55" t="s">
        <v>74</v>
      </c>
      <c r="M65" s="55"/>
      <c r="N65" s="55"/>
      <c r="O65" s="55"/>
    </row>
    <row r="66" spans="1:15" x14ac:dyDescent="0.2">
      <c r="A66" s="1" t="s">
        <v>71</v>
      </c>
      <c r="B66" s="1" t="s">
        <v>65</v>
      </c>
      <c r="C66" s="6">
        <f>D66*E66</f>
        <v>0</v>
      </c>
      <c r="D66" s="6">
        <f>IF(B64="Yes", 1, 0)</f>
        <v>0</v>
      </c>
      <c r="E66" s="6">
        <v>8</v>
      </c>
      <c r="G66" s="60" t="s">
        <v>70</v>
      </c>
      <c r="H66" s="60"/>
      <c r="I66" s="31">
        <v>0</v>
      </c>
      <c r="J66" s="5">
        <v>0</v>
      </c>
      <c r="K66" s="44">
        <f>I66*J66</f>
        <v>0</v>
      </c>
      <c r="L66" s="34"/>
      <c r="M66" s="34" t="s">
        <v>75</v>
      </c>
      <c r="N66" s="34" t="s">
        <v>76</v>
      </c>
      <c r="O66" s="34" t="s">
        <v>77</v>
      </c>
    </row>
    <row r="67" spans="1:15" x14ac:dyDescent="0.2">
      <c r="A67" s="1" t="s">
        <v>72</v>
      </c>
      <c r="B67" s="1" t="s">
        <v>65</v>
      </c>
      <c r="C67" s="6">
        <f>D67*E67</f>
        <v>0</v>
      </c>
      <c r="D67" s="6">
        <f>IF(B64="Yes", 1, 0)</f>
        <v>0</v>
      </c>
      <c r="E67" s="6">
        <v>4</v>
      </c>
      <c r="G67" s="60" t="s">
        <v>69</v>
      </c>
      <c r="H67" s="60"/>
      <c r="I67" s="31">
        <v>0</v>
      </c>
      <c r="J67" s="5">
        <v>0</v>
      </c>
      <c r="K67" s="44">
        <f t="shared" ref="K67:K74" si="4">I67*J67</f>
        <v>0</v>
      </c>
      <c r="L67" s="33">
        <v>50</v>
      </c>
      <c r="M67" s="30">
        <v>75</v>
      </c>
      <c r="N67" s="30">
        <v>27</v>
      </c>
      <c r="O67" s="30">
        <v>20</v>
      </c>
    </row>
    <row r="68" spans="1:15" x14ac:dyDescent="0.2">
      <c r="A68" s="1" t="s">
        <v>68</v>
      </c>
      <c r="B68" s="1" t="s">
        <v>7</v>
      </c>
      <c r="C68" s="6">
        <f t="shared" ref="C68:C69" si="5">D68*E68</f>
        <v>0</v>
      </c>
      <c r="D68" s="6">
        <f>IF(B64="Yes", 3, 0)</f>
        <v>0</v>
      </c>
      <c r="E68" s="6">
        <v>6</v>
      </c>
      <c r="G68" s="60" t="s">
        <v>72</v>
      </c>
      <c r="H68" s="60"/>
      <c r="I68" s="31">
        <v>0</v>
      </c>
      <c r="J68" s="5">
        <v>0</v>
      </c>
      <c r="K68" s="44">
        <f t="shared" si="4"/>
        <v>0</v>
      </c>
      <c r="L68" s="33">
        <v>100</v>
      </c>
      <c r="M68" s="30">
        <v>120</v>
      </c>
      <c r="N68" s="30">
        <v>29</v>
      </c>
      <c r="O68" s="30">
        <v>23</v>
      </c>
    </row>
    <row r="69" spans="1:15" x14ac:dyDescent="0.2">
      <c r="A69" s="1" t="s">
        <v>116</v>
      </c>
      <c r="B69" s="1" t="s">
        <v>42</v>
      </c>
      <c r="C69" s="6">
        <f t="shared" si="5"/>
        <v>0</v>
      </c>
      <c r="D69" s="6">
        <f>IF(B64="Yes", 1, 0)</f>
        <v>0</v>
      </c>
      <c r="E69" s="5">
        <v>4</v>
      </c>
      <c r="I69" s="31"/>
      <c r="K69" s="42"/>
      <c r="L69" s="33">
        <v>250</v>
      </c>
      <c r="M69" s="30">
        <v>335</v>
      </c>
      <c r="N69" s="30">
        <v>40</v>
      </c>
      <c r="O69" s="30">
        <v>24</v>
      </c>
    </row>
    <row r="70" spans="1:15" x14ac:dyDescent="0.2">
      <c r="C70" s="1"/>
      <c r="D70" s="1"/>
      <c r="E70" s="5"/>
      <c r="G70" s="21"/>
      <c r="H70" s="36" t="s">
        <v>79</v>
      </c>
      <c r="J70" s="5" t="s">
        <v>118</v>
      </c>
      <c r="K70" s="43" t="s">
        <v>73</v>
      </c>
      <c r="L70" s="33">
        <v>500</v>
      </c>
      <c r="M70" s="30">
        <v>400</v>
      </c>
      <c r="N70" s="30">
        <v>45</v>
      </c>
      <c r="O70" s="30">
        <v>25</v>
      </c>
    </row>
    <row r="71" spans="1:15" x14ac:dyDescent="0.2">
      <c r="G71" s="21" t="s">
        <v>78</v>
      </c>
      <c r="H71" s="5">
        <v>0</v>
      </c>
      <c r="I71" s="31">
        <v>0</v>
      </c>
      <c r="J71" s="66">
        <v>0</v>
      </c>
      <c r="K71" s="44">
        <f>H71*J71</f>
        <v>0</v>
      </c>
    </row>
    <row r="72" spans="1:15" x14ac:dyDescent="0.2">
      <c r="G72" s="21" t="s">
        <v>34</v>
      </c>
      <c r="H72" s="5">
        <v>0</v>
      </c>
      <c r="I72" s="31">
        <v>0</v>
      </c>
      <c r="J72" s="67">
        <v>0</v>
      </c>
      <c r="K72" s="42">
        <f t="shared" si="4"/>
        <v>0</v>
      </c>
    </row>
    <row r="73" spans="1:15" x14ac:dyDescent="0.2">
      <c r="G73" s="21" t="s">
        <v>35</v>
      </c>
      <c r="H73" s="5">
        <v>0</v>
      </c>
      <c r="I73" s="31">
        <v>0</v>
      </c>
      <c r="J73" s="67">
        <v>0</v>
      </c>
      <c r="K73" s="42">
        <f t="shared" si="4"/>
        <v>0</v>
      </c>
    </row>
    <row r="74" spans="1:15" x14ac:dyDescent="0.2">
      <c r="G74" s="21" t="s">
        <v>80</v>
      </c>
      <c r="H74" s="5">
        <v>0</v>
      </c>
      <c r="I74" s="31">
        <v>0</v>
      </c>
      <c r="J74" s="67">
        <v>0</v>
      </c>
      <c r="K74" s="42">
        <f t="shared" si="4"/>
        <v>0</v>
      </c>
    </row>
    <row r="75" spans="1:15" x14ac:dyDescent="0.2">
      <c r="G75" s="21"/>
    </row>
    <row r="76" spans="1:15" x14ac:dyDescent="0.2">
      <c r="B76" s="1" t="s">
        <v>92</v>
      </c>
      <c r="C76" s="54">
        <f>SUM(C65:C68)</f>
        <v>0</v>
      </c>
      <c r="D76" s="54"/>
      <c r="E76" s="38"/>
      <c r="I76" s="37" t="s">
        <v>119</v>
      </c>
      <c r="J76" s="40"/>
      <c r="K76" s="45">
        <f>SUM(K66:K74)</f>
        <v>0</v>
      </c>
    </row>
    <row r="77" spans="1:15" x14ac:dyDescent="0.2">
      <c r="B77" s="1" t="s">
        <v>115</v>
      </c>
      <c r="C77" s="49">
        <f>K76</f>
        <v>0</v>
      </c>
      <c r="D77" s="49"/>
      <c r="E77" s="38"/>
      <c r="H77" s="39"/>
      <c r="I77" s="40"/>
      <c r="J77" s="40"/>
      <c r="K77" s="45"/>
    </row>
    <row r="78" spans="1:15" x14ac:dyDescent="0.2">
      <c r="H78" s="29"/>
      <c r="I78" s="29"/>
      <c r="J78" s="29"/>
      <c r="K78" s="29"/>
    </row>
    <row r="79" spans="1:15" x14ac:dyDescent="0.2">
      <c r="A79" s="22" t="s">
        <v>126</v>
      </c>
      <c r="B79" s="22" t="s">
        <v>31</v>
      </c>
      <c r="C79" s="23"/>
      <c r="D79" s="23"/>
      <c r="E79" s="23"/>
      <c r="G79" s="58" t="s">
        <v>32</v>
      </c>
      <c r="H79" s="58"/>
      <c r="I79" s="58"/>
      <c r="J79" s="58"/>
      <c r="K79" s="58"/>
      <c r="L79" s="41"/>
      <c r="M79" s="41"/>
    </row>
    <row r="80" spans="1:15" x14ac:dyDescent="0.2">
      <c r="A80" s="1" t="s">
        <v>66</v>
      </c>
      <c r="B80" s="1" t="s">
        <v>42</v>
      </c>
      <c r="C80" s="6">
        <f>D80*E80</f>
        <v>0</v>
      </c>
      <c r="D80" s="6">
        <f>IF(B79="Yes", 1, 0)</f>
        <v>0</v>
      </c>
      <c r="E80" s="6">
        <v>4</v>
      </c>
      <c r="G80" s="1" t="s">
        <v>23</v>
      </c>
      <c r="H80" s="5" t="s">
        <v>24</v>
      </c>
      <c r="I80" s="5" t="s">
        <v>81</v>
      </c>
      <c r="J80" s="5" t="s">
        <v>83</v>
      </c>
      <c r="K80" s="5" t="s">
        <v>82</v>
      </c>
      <c r="L80" s="50" t="s">
        <v>84</v>
      </c>
      <c r="M80" s="50"/>
    </row>
    <row r="81" spans="1:18" x14ac:dyDescent="0.2">
      <c r="A81" s="1" t="s">
        <v>85</v>
      </c>
      <c r="B81" s="1" t="s">
        <v>51</v>
      </c>
      <c r="C81" s="6">
        <f t="shared" ref="C81:C82" si="6">D81*E81</f>
        <v>0</v>
      </c>
      <c r="D81" s="6">
        <f>IF(B79="Yes", 1, 0)</f>
        <v>0</v>
      </c>
      <c r="E81" s="6">
        <v>1</v>
      </c>
      <c r="G81" s="21" t="s">
        <v>13</v>
      </c>
      <c r="H81" s="32">
        <v>0</v>
      </c>
      <c r="I81" s="5">
        <v>0</v>
      </c>
      <c r="J81" s="5">
        <v>0</v>
      </c>
      <c r="K81" s="5" t="s">
        <v>31</v>
      </c>
      <c r="L81" s="53">
        <f>Q81*I81*(J81*120)+(Q81*250)</f>
        <v>0</v>
      </c>
      <c r="M81" s="53"/>
      <c r="P81" s="1" t="s">
        <v>30</v>
      </c>
      <c r="Q81" s="1">
        <f>IF(K81="Yes", 1, 0)</f>
        <v>0</v>
      </c>
      <c r="R81" s="1">
        <f>I81*J81*8+(Q81*6)</f>
        <v>0</v>
      </c>
    </row>
    <row r="82" spans="1:18" x14ac:dyDescent="0.2">
      <c r="A82" s="1" t="s">
        <v>107</v>
      </c>
      <c r="B82" s="1" t="s">
        <v>42</v>
      </c>
      <c r="C82" s="6">
        <f t="shared" si="6"/>
        <v>0</v>
      </c>
      <c r="D82" s="6">
        <f>IF(B79="Yes", 1, 0)</f>
        <v>0</v>
      </c>
      <c r="E82" s="5">
        <v>12</v>
      </c>
      <c r="F82" s="87">
        <f>IF(D82=1,2000,0)</f>
        <v>0</v>
      </c>
      <c r="G82" s="21" t="s">
        <v>14</v>
      </c>
      <c r="H82" s="32">
        <v>0</v>
      </c>
      <c r="I82" s="5">
        <v>0</v>
      </c>
      <c r="J82" s="5">
        <v>0</v>
      </c>
      <c r="K82" s="5" t="s">
        <v>31</v>
      </c>
      <c r="L82" s="53">
        <f t="shared" ref="L82:L87" si="7">Q82*I82*(J82*120)+(Q82*250)</f>
        <v>0</v>
      </c>
      <c r="M82" s="53"/>
      <c r="P82" s="1" t="s">
        <v>31</v>
      </c>
      <c r="Q82" s="1">
        <f t="shared" ref="Q82:Q95" si="8">IF(K82="Yes", 1, 0)</f>
        <v>0</v>
      </c>
      <c r="R82" s="1">
        <f t="shared" ref="R82:R95" si="9">I82*J82*8+(Q82*6)</f>
        <v>0</v>
      </c>
    </row>
    <row r="83" spans="1:18" x14ac:dyDescent="0.2">
      <c r="G83" s="21" t="s">
        <v>15</v>
      </c>
      <c r="H83" s="32">
        <v>0</v>
      </c>
      <c r="I83" s="39">
        <v>0</v>
      </c>
      <c r="J83" s="39">
        <v>0</v>
      </c>
      <c r="K83" s="39" t="s">
        <v>31</v>
      </c>
      <c r="L83" s="53">
        <f t="shared" si="7"/>
        <v>0</v>
      </c>
      <c r="M83" s="53"/>
      <c r="Q83" s="1">
        <f t="shared" si="8"/>
        <v>0</v>
      </c>
      <c r="R83" s="1">
        <f>I83*J83*8+(Q83*6)</f>
        <v>0</v>
      </c>
    </row>
    <row r="84" spans="1:18" x14ac:dyDescent="0.2">
      <c r="B84" s="1" t="s">
        <v>92</v>
      </c>
      <c r="C84" s="56">
        <f>SUM(C80:C83)</f>
        <v>0</v>
      </c>
      <c r="D84" s="56"/>
      <c r="E84" s="5"/>
      <c r="G84" s="21" t="s">
        <v>16</v>
      </c>
      <c r="H84" s="32">
        <v>0</v>
      </c>
      <c r="I84" s="39">
        <v>0</v>
      </c>
      <c r="J84" s="39">
        <v>0</v>
      </c>
      <c r="K84" s="39" t="s">
        <v>31</v>
      </c>
      <c r="L84" s="53">
        <f t="shared" si="7"/>
        <v>0</v>
      </c>
      <c r="M84" s="53"/>
      <c r="Q84" s="1">
        <f t="shared" si="8"/>
        <v>0</v>
      </c>
      <c r="R84" s="1">
        <f t="shared" si="9"/>
        <v>0</v>
      </c>
    </row>
    <row r="85" spans="1:18" x14ac:dyDescent="0.2">
      <c r="B85" s="1" t="s">
        <v>101</v>
      </c>
      <c r="C85" s="68">
        <f>L97</f>
        <v>0</v>
      </c>
      <c r="D85" s="69"/>
      <c r="E85" s="5"/>
      <c r="G85" s="21" t="s">
        <v>17</v>
      </c>
      <c r="H85" s="32">
        <v>0</v>
      </c>
      <c r="I85" s="39">
        <v>0</v>
      </c>
      <c r="J85" s="39">
        <v>0</v>
      </c>
      <c r="K85" s="39" t="s">
        <v>31</v>
      </c>
      <c r="L85" s="53">
        <f t="shared" si="7"/>
        <v>0</v>
      </c>
      <c r="M85" s="53"/>
      <c r="Q85" s="1">
        <f t="shared" si="8"/>
        <v>0</v>
      </c>
      <c r="R85" s="1">
        <f t="shared" si="9"/>
        <v>0</v>
      </c>
    </row>
    <row r="86" spans="1:18" x14ac:dyDescent="0.2">
      <c r="B86" s="1" t="s">
        <v>106</v>
      </c>
      <c r="C86" s="70">
        <f>R96</f>
        <v>0</v>
      </c>
      <c r="D86" s="70"/>
      <c r="E86" s="5"/>
      <c r="G86" s="21" t="s">
        <v>18</v>
      </c>
      <c r="H86" s="32">
        <v>0</v>
      </c>
      <c r="I86" s="39">
        <v>0</v>
      </c>
      <c r="J86" s="39">
        <v>0</v>
      </c>
      <c r="K86" s="39" t="s">
        <v>31</v>
      </c>
      <c r="L86" s="53">
        <f t="shared" si="7"/>
        <v>0</v>
      </c>
      <c r="M86" s="53"/>
      <c r="Q86" s="1">
        <f t="shared" si="8"/>
        <v>0</v>
      </c>
      <c r="R86" s="1">
        <f t="shared" si="9"/>
        <v>0</v>
      </c>
    </row>
    <row r="87" spans="1:18" x14ac:dyDescent="0.2">
      <c r="C87" s="5"/>
      <c r="D87" s="5"/>
      <c r="E87" s="5"/>
      <c r="G87" s="21" t="s">
        <v>19</v>
      </c>
      <c r="H87" s="32">
        <v>0</v>
      </c>
      <c r="I87" s="39">
        <v>0</v>
      </c>
      <c r="J87" s="39">
        <v>0</v>
      </c>
      <c r="K87" s="39" t="s">
        <v>31</v>
      </c>
      <c r="L87" s="53">
        <f t="shared" si="7"/>
        <v>0</v>
      </c>
      <c r="M87" s="53"/>
      <c r="Q87" s="1">
        <f t="shared" si="8"/>
        <v>0</v>
      </c>
      <c r="R87" s="1">
        <f t="shared" si="9"/>
        <v>0</v>
      </c>
    </row>
    <row r="88" spans="1:18" ht="16" thickBot="1" x14ac:dyDescent="0.25">
      <c r="C88" s="5"/>
      <c r="D88" s="5"/>
      <c r="E88" s="5"/>
      <c r="G88" s="21" t="s">
        <v>20</v>
      </c>
      <c r="H88" s="32">
        <v>0</v>
      </c>
      <c r="I88" s="39">
        <v>0</v>
      </c>
      <c r="J88" s="39">
        <v>0</v>
      </c>
      <c r="K88" s="39" t="s">
        <v>31</v>
      </c>
      <c r="L88" s="53">
        <f t="shared" ref="L88:L95" si="10">Q88*I88*(J88*120)+(Q88*250)</f>
        <v>0</v>
      </c>
      <c r="M88" s="53"/>
      <c r="Q88" s="1">
        <f t="shared" si="8"/>
        <v>0</v>
      </c>
      <c r="R88" s="1">
        <f t="shared" si="9"/>
        <v>0</v>
      </c>
    </row>
    <row r="89" spans="1:18" ht="23" thickTop="1" thickBot="1" x14ac:dyDescent="0.3">
      <c r="A89" s="71" t="s">
        <v>121</v>
      </c>
      <c r="B89" s="75"/>
      <c r="C89" s="5"/>
      <c r="D89" s="5"/>
      <c r="E89" s="5"/>
      <c r="G89" s="21" t="s">
        <v>21</v>
      </c>
      <c r="H89" s="32">
        <v>0</v>
      </c>
      <c r="I89" s="39">
        <v>0</v>
      </c>
      <c r="J89" s="39">
        <v>0</v>
      </c>
      <c r="K89" s="39" t="s">
        <v>31</v>
      </c>
      <c r="L89" s="53">
        <f t="shared" si="10"/>
        <v>0</v>
      </c>
      <c r="M89" s="53"/>
      <c r="Q89" s="1">
        <f t="shared" si="8"/>
        <v>0</v>
      </c>
      <c r="R89" s="1">
        <f t="shared" si="9"/>
        <v>0</v>
      </c>
    </row>
    <row r="90" spans="1:18" ht="18" thickTop="1" thickBot="1" x14ac:dyDescent="0.25">
      <c r="A90" s="76" t="s">
        <v>87</v>
      </c>
      <c r="B90" s="74">
        <f>SUM(C3,C4,C6,C7,C12,C13,C14,C15,C23,C24,C30,C48,C49,C56,C57,C65,C69,C68,C67,C66,C80,C82)</f>
        <v>0</v>
      </c>
      <c r="C90" s="39"/>
      <c r="D90" s="39"/>
      <c r="E90" s="5"/>
      <c r="G90" s="21" t="s">
        <v>22</v>
      </c>
      <c r="H90" s="32">
        <v>0</v>
      </c>
      <c r="I90" s="39">
        <v>0</v>
      </c>
      <c r="J90" s="39">
        <v>0</v>
      </c>
      <c r="K90" s="39" t="s">
        <v>31</v>
      </c>
      <c r="L90" s="53">
        <f t="shared" si="10"/>
        <v>0</v>
      </c>
      <c r="M90" s="53"/>
      <c r="Q90" s="1">
        <f t="shared" si="8"/>
        <v>0</v>
      </c>
      <c r="R90" s="1">
        <f t="shared" si="9"/>
        <v>0</v>
      </c>
    </row>
    <row r="91" spans="1:18" ht="18" thickTop="1" thickBot="1" x14ac:dyDescent="0.25">
      <c r="A91" s="76" t="s">
        <v>88</v>
      </c>
      <c r="B91" s="72">
        <f>SUM(C5,C6,C16,C17,C25,C31:C35,C40:C42,C50:C51,C58:C59,C81)</f>
        <v>0</v>
      </c>
      <c r="C91" s="39"/>
      <c r="D91" s="39"/>
      <c r="G91" s="21" t="s">
        <v>25</v>
      </c>
      <c r="H91" s="32">
        <v>0</v>
      </c>
      <c r="I91" s="39">
        <v>0</v>
      </c>
      <c r="J91" s="39">
        <v>0</v>
      </c>
      <c r="K91" s="39" t="s">
        <v>31</v>
      </c>
      <c r="L91" s="53">
        <f t="shared" si="10"/>
        <v>0</v>
      </c>
      <c r="M91" s="53"/>
      <c r="Q91" s="1">
        <f t="shared" si="8"/>
        <v>0</v>
      </c>
      <c r="R91" s="1">
        <f t="shared" si="9"/>
        <v>0</v>
      </c>
    </row>
    <row r="92" spans="1:18" ht="18" thickTop="1" thickBot="1" x14ac:dyDescent="0.25">
      <c r="A92" s="77" t="s">
        <v>120</v>
      </c>
      <c r="B92" s="73">
        <f>C20+C45+C62+C77+C85</f>
        <v>0</v>
      </c>
      <c r="C92" s="39"/>
      <c r="D92" s="39"/>
      <c r="G92" s="21" t="s">
        <v>26</v>
      </c>
      <c r="H92" s="32">
        <v>0</v>
      </c>
      <c r="I92" s="39">
        <v>0</v>
      </c>
      <c r="J92" s="39">
        <v>0</v>
      </c>
      <c r="K92" s="39" t="s">
        <v>31</v>
      </c>
      <c r="L92" s="53">
        <f t="shared" si="10"/>
        <v>0</v>
      </c>
      <c r="M92" s="53"/>
      <c r="Q92" s="1">
        <f t="shared" si="8"/>
        <v>0</v>
      </c>
      <c r="R92" s="1">
        <f t="shared" si="9"/>
        <v>0</v>
      </c>
    </row>
    <row r="93" spans="1:18" ht="16" thickTop="1" x14ac:dyDescent="0.2">
      <c r="C93" s="39"/>
      <c r="D93" s="39"/>
      <c r="G93" s="21" t="s">
        <v>27</v>
      </c>
      <c r="H93" s="32">
        <v>0</v>
      </c>
      <c r="I93" s="39">
        <v>0</v>
      </c>
      <c r="J93" s="39">
        <v>0</v>
      </c>
      <c r="K93" s="39" t="s">
        <v>31</v>
      </c>
      <c r="L93" s="53">
        <f t="shared" si="10"/>
        <v>0</v>
      </c>
      <c r="M93" s="53"/>
      <c r="Q93" s="1">
        <f t="shared" si="8"/>
        <v>0</v>
      </c>
      <c r="R93" s="1">
        <f t="shared" si="9"/>
        <v>0</v>
      </c>
    </row>
    <row r="94" spans="1:18" x14ac:dyDescent="0.2">
      <c r="C94" s="39"/>
      <c r="D94" s="39"/>
      <c r="G94" s="21" t="s">
        <v>28</v>
      </c>
      <c r="H94" s="32">
        <v>0</v>
      </c>
      <c r="I94" s="39">
        <v>0</v>
      </c>
      <c r="J94" s="39">
        <v>0</v>
      </c>
      <c r="K94" s="39" t="s">
        <v>31</v>
      </c>
      <c r="L94" s="53">
        <f t="shared" si="10"/>
        <v>0</v>
      </c>
      <c r="M94" s="53"/>
      <c r="Q94" s="1">
        <f t="shared" si="8"/>
        <v>0</v>
      </c>
      <c r="R94" s="1">
        <f t="shared" si="9"/>
        <v>0</v>
      </c>
    </row>
    <row r="95" spans="1:18" x14ac:dyDescent="0.2">
      <c r="C95" s="39"/>
      <c r="D95" s="39"/>
      <c r="G95" s="21" t="s">
        <v>29</v>
      </c>
      <c r="H95" s="32">
        <v>0</v>
      </c>
      <c r="I95" s="39">
        <v>0</v>
      </c>
      <c r="J95" s="39">
        <v>0</v>
      </c>
      <c r="K95" s="39" t="s">
        <v>31</v>
      </c>
      <c r="L95" s="53">
        <f t="shared" si="10"/>
        <v>0</v>
      </c>
      <c r="M95" s="53"/>
      <c r="Q95" s="1">
        <f t="shared" si="8"/>
        <v>0</v>
      </c>
      <c r="R95" s="1">
        <f t="shared" si="9"/>
        <v>0</v>
      </c>
    </row>
    <row r="96" spans="1:18" x14ac:dyDescent="0.2">
      <c r="H96" s="39" t="s">
        <v>89</v>
      </c>
      <c r="I96" s="39"/>
      <c r="J96" s="50" t="s">
        <v>90</v>
      </c>
      <c r="K96" s="50"/>
      <c r="L96" s="52" t="s">
        <v>91</v>
      </c>
      <c r="M96" s="52"/>
      <c r="R96" s="1">
        <f>SUM(R81:R95)</f>
        <v>0</v>
      </c>
    </row>
    <row r="97" spans="8:13" x14ac:dyDescent="0.2">
      <c r="H97" s="46">
        <f>SUM(H81:H95)</f>
        <v>0</v>
      </c>
      <c r="I97" s="46"/>
      <c r="J97" s="51">
        <f>SUM(L81:M95)</f>
        <v>0</v>
      </c>
      <c r="K97" s="48"/>
      <c r="L97" s="47">
        <f>H97+J97</f>
        <v>0</v>
      </c>
      <c r="M97" s="48"/>
    </row>
  </sheetData>
  <dataConsolidate/>
  <mergeCells count="44">
    <mergeCell ref="C9:D9"/>
    <mergeCell ref="C19:D19"/>
    <mergeCell ref="C27:D27"/>
    <mergeCell ref="C37:D37"/>
    <mergeCell ref="C53:D53"/>
    <mergeCell ref="L85:M85"/>
    <mergeCell ref="C44:D44"/>
    <mergeCell ref="G79:K79"/>
    <mergeCell ref="G64:K64"/>
    <mergeCell ref="G66:H66"/>
    <mergeCell ref="G67:H67"/>
    <mergeCell ref="G68:H68"/>
    <mergeCell ref="C61:D61"/>
    <mergeCell ref="L64:O64"/>
    <mergeCell ref="L65:O65"/>
    <mergeCell ref="G65:H65"/>
    <mergeCell ref="C76:D76"/>
    <mergeCell ref="C84:D84"/>
    <mergeCell ref="L80:M80"/>
    <mergeCell ref="L81:M81"/>
    <mergeCell ref="L82:M82"/>
    <mergeCell ref="L83:M83"/>
    <mergeCell ref="L84:M84"/>
    <mergeCell ref="L86:M86"/>
    <mergeCell ref="L87:M87"/>
    <mergeCell ref="L88:M88"/>
    <mergeCell ref="L89:M89"/>
    <mergeCell ref="L90:M90"/>
    <mergeCell ref="J96:K96"/>
    <mergeCell ref="J97:K97"/>
    <mergeCell ref="L96:M96"/>
    <mergeCell ref="L97:M97"/>
    <mergeCell ref="L91:M91"/>
    <mergeCell ref="L92:M92"/>
    <mergeCell ref="L93:M93"/>
    <mergeCell ref="L94:M94"/>
    <mergeCell ref="L95:M95"/>
    <mergeCell ref="H97:I97"/>
    <mergeCell ref="C85:D85"/>
    <mergeCell ref="C20:D20"/>
    <mergeCell ref="C45:D45"/>
    <mergeCell ref="C62:D62"/>
    <mergeCell ref="C86:D86"/>
    <mergeCell ref="C77:D77"/>
  </mergeCells>
  <dataValidations count="6">
    <dataValidation type="list" allowBlank="1" showInputMessage="1" showErrorMessage="1" sqref="H69" xr:uid="{D943D325-9281-7A41-8A45-5716153C3DDF}">
      <formula1>$L$68:$L$71</formula1>
    </dataValidation>
    <dataValidation type="list" allowBlank="1" showInputMessage="1" showErrorMessage="1" sqref="I66" xr:uid="{C41E1D94-3826-6845-8EC0-E944F3980B90}">
      <formula1>$M$67:$M$70</formula1>
    </dataValidation>
    <dataValidation type="list" allowBlank="1" showInputMessage="1" showErrorMessage="1" sqref="I67" xr:uid="{F8D00092-43BD-AA4C-A8B2-2FD3C153E9FF}">
      <formula1>$N$67:$N$70</formula1>
    </dataValidation>
    <dataValidation type="list" allowBlank="1" showInputMessage="1" showErrorMessage="1" sqref="I68" xr:uid="{56E3E2DB-82EA-DC48-B743-9A99C690690A}">
      <formula1>$O$67:$O$70</formula1>
    </dataValidation>
    <dataValidation type="list" allowBlank="1" showInputMessage="1" showErrorMessage="1" sqref="K81:K95" xr:uid="{00000000-0002-0000-0000-000000000000}">
      <formula1>$P$81:$P$82</formula1>
    </dataValidation>
    <dataValidation type="list" allowBlank="1" showInputMessage="1" showErrorMessage="1" sqref="B47 B39 B29 B22 B11 B2 B55 B64 B79" xr:uid="{88749F6D-87D8-AD4A-A77E-6321788F63F2}">
      <formula1>$I$2:$I$3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Xendo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Veringmeier</dc:creator>
  <cp:lastModifiedBy>Microsoft Office User</cp:lastModifiedBy>
  <dcterms:created xsi:type="dcterms:W3CDTF">2019-03-13T12:20:34Z</dcterms:created>
  <dcterms:modified xsi:type="dcterms:W3CDTF">2019-06-18T11:33:18Z</dcterms:modified>
</cp:coreProperties>
</file>